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80" windowHeight="12150" activeTab="0"/>
  </bookViews>
  <sheets>
    <sheet name="Energiekostenberechnung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<sst xmlns="http://schemas.openxmlformats.org/spreadsheetml/2006/main" count="79" uniqueCount="64">
  <si>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Berechnung der Energieverluste durch die Warmwasserzirkulation</t>
  </si>
  <si>
    <t>Elektrische Verluste</t>
  </si>
  <si>
    <t>Wert</t>
  </si>
  <si>
    <t>Einheit</t>
  </si>
  <si>
    <t>Bemerkung</t>
  </si>
  <si>
    <t>Pumpenleistung</t>
  </si>
  <si>
    <t>Watt</t>
  </si>
  <si>
    <t>Laufzeit pro Tag</t>
  </si>
  <si>
    <t>Strompreis</t>
  </si>
  <si>
    <t>Cent pro KWh</t>
  </si>
  <si>
    <t>Jahreskosten</t>
  </si>
  <si>
    <t>Euro</t>
  </si>
  <si>
    <t>Heizungsverluste</t>
  </si>
  <si>
    <t>Leitungslänge</t>
  </si>
  <si>
    <t>m</t>
  </si>
  <si>
    <t>Gesamtlänge Warmwasserleitung + Zirkulationleitung (vor-zurück)</t>
  </si>
  <si>
    <t>mm</t>
  </si>
  <si>
    <t>Aussendurchmesser minus 3mm (Wandstärke)</t>
  </si>
  <si>
    <t>Wasserinhalt</t>
  </si>
  <si>
    <t>Liter</t>
  </si>
  <si>
    <t>Wassermenge in der Rohrleitung</t>
  </si>
  <si>
    <t>Zirkulationszeit</t>
  </si>
  <si>
    <t>Sekunden</t>
  </si>
  <si>
    <t>Abkühlung</t>
  </si>
  <si>
    <t>Grad Celsius</t>
  </si>
  <si>
    <t>Energieverlust</t>
  </si>
  <si>
    <t>KWh</t>
  </si>
  <si>
    <t>Verlust während der Zirkulationszeit</t>
  </si>
  <si>
    <t>Energieverlust/h</t>
  </si>
  <si>
    <t>Verlust hochgerechnet auf 1 Stunde</t>
  </si>
  <si>
    <t>Tagesverlust</t>
  </si>
  <si>
    <t>Verlust hochgerechnet auf die tägliche Betriebszeit</t>
  </si>
  <si>
    <t>Tage pro Jahr</t>
  </si>
  <si>
    <t>Tage</t>
  </si>
  <si>
    <t>Während der Heizperiode Nov.-März kann man die Wärmeverluste indirekt zur Hausheizung nutzen</t>
  </si>
  <si>
    <t>Jahresverlust</t>
  </si>
  <si>
    <t>Stromkosten wenn das Warmwasser elektrisch erzeugt würde</t>
  </si>
  <si>
    <t>Ölverbrauch</t>
  </si>
  <si>
    <t>1 l Öl entspricht einer Energiemenge von 10,2KWh</t>
  </si>
  <si>
    <t>Ölkosten</t>
  </si>
  <si>
    <t>Ölkosten wenn das Warmwasser mit Ölbrenner erzeugt wird</t>
  </si>
  <si>
    <t>Gaspreis</t>
  </si>
  <si>
    <t>Cent/KWh</t>
  </si>
  <si>
    <t>Gaskosten</t>
  </si>
  <si>
    <t>Gaskosten wenn das Warmwasser mit einem Gasbrenner erzeugt wird</t>
  </si>
  <si>
    <t>Jahresgesamtkosten</t>
  </si>
  <si>
    <t>Strom(Pumpe) + Öl</t>
  </si>
  <si>
    <t xml:space="preserve">Strom(Pumpe) + Gas </t>
  </si>
  <si>
    <t>Strom(Pumpe) + Strom</t>
  </si>
  <si>
    <t>Zirkulation</t>
  </si>
  <si>
    <t>Ständig</t>
  </si>
  <si>
    <t>Rohrinnendurchm.</t>
  </si>
  <si>
    <t>Euro/Liter</t>
  </si>
  <si>
    <t>In den grünen Zellen ist eine Eingabe möglich zur Anpassung der Berechnung für andere Parameter (nur in Execl-Version)</t>
  </si>
  <si>
    <t>Stunde(n)</t>
  </si>
  <si>
    <t>Jahresverbrauch</t>
  </si>
  <si>
    <t>Pumpe läuft 365 Tage im Jahr</t>
  </si>
  <si>
    <t>Pumpenverbrauch</t>
  </si>
  <si>
    <t>Zirkulationsverlust</t>
  </si>
  <si>
    <t>Solange benötigt die Pumpe um das Warmwaser durch den Zikulationskreislauf zu pumpen</t>
  </si>
  <si>
    <t>Gemessener Temperaturunterschied zwischen Warmwasser-leitung und Zirkulationleitung am Wamwasserspeicher</t>
  </si>
  <si>
    <t>EZS</t>
  </si>
  <si>
    <r>
      <t>E</t>
    </r>
    <r>
      <rPr>
        <sz val="10"/>
        <rFont val="Arial"/>
        <family val="0"/>
      </rPr>
      <t>lektr.</t>
    </r>
    <r>
      <rPr>
        <b/>
        <sz val="10"/>
        <rFont val="Arial"/>
        <family val="2"/>
      </rPr>
      <t>Zi</t>
    </r>
    <r>
      <rPr>
        <sz val="10"/>
        <rFont val="Arial"/>
        <family val="0"/>
      </rPr>
      <t>rk.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t.</t>
    </r>
  </si>
  <si>
    <r>
      <t xml:space="preserve">Ständig: 7 Uhr - 21 Uhr    /  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lektr.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>irk.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teuerung ca. 20 * 3min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</si>
</sst>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9"/>
      <name val="Arial"/>
      <family val="0"/>
    </font>
    <font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7" xfId="0" applyNumberFormat="1" applyBorder="1" applyAlignment="1" applyProtection="1">
      <alignment wrapText="1"/>
      <protection/>
    </xf>
    <xf numFmtId="164" fontId="0" fillId="0" borderId="1" xfId="0" applyNumberFormat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2" fontId="0" fillId="0" borderId="1" xfId="0" applyNumberFormat="1" applyFill="1" applyBorder="1" applyAlignment="1" applyProtection="1">
      <alignment/>
      <protection/>
    </xf>
    <xf numFmtId="2" fontId="0" fillId="0" borderId="9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2" fontId="1" fillId="4" borderId="1" xfId="0" applyNumberFormat="1" applyFont="1" applyFill="1" applyBorder="1" applyAlignment="1" applyProtection="1">
      <alignment/>
      <protection/>
    </xf>
    <xf numFmtId="2" fontId="1" fillId="5" borderId="1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2" borderId="17" xfId="0" applyFill="1" applyBorder="1" applyAlignment="1" applyProtection="1">
      <alignment wrapText="1"/>
      <protection/>
    </xf>
    <xf numFmtId="0" fontId="0" fillId="2" borderId="12" xfId="0" applyFill="1" applyBorder="1" applyAlignment="1" applyProtection="1">
      <alignment wrapText="1"/>
      <protection/>
    </xf>
    <xf numFmtId="0" fontId="1" fillId="0" borderId="1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Zirkulationsverluste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2775"/>
          <c:w val="0.94975"/>
          <c:h val="0.8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Energiekostenberechnung!$A$44</c:f>
              <c:strCache>
                <c:ptCount val="1"/>
                <c:pt idx="0">
                  <c:v>Pumpenverbrauch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Energiekostenberechnung!$B$43:$C$43</c:f>
              <c:strCache/>
            </c:strRef>
          </c:cat>
          <c:val>
            <c:numRef>
              <c:f>Energiekostenberechnung!$B$44:$C$44</c:f>
              <c:numCache/>
            </c:numRef>
          </c:val>
          <c:shape val="cylinder"/>
        </c:ser>
        <c:ser>
          <c:idx val="1"/>
          <c:order val="1"/>
          <c:tx>
            <c:strRef>
              <c:f>Energiekostenberechnung!$A$45</c:f>
              <c:strCache>
                <c:ptCount val="1"/>
                <c:pt idx="0">
                  <c:v>Zirkulationsverlust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Energiekostenberechnung!$B$43:$C$43</c:f>
              <c:strCache/>
            </c:strRef>
          </c:cat>
          <c:val>
            <c:numRef>
              <c:f>Energiekostenberechnung!$B$45:$C$45</c:f>
              <c:numCache/>
            </c:numRef>
          </c:val>
          <c:shape val="cylinder"/>
        </c:ser>
        <c:overlap val="100"/>
        <c:shape val="cylinder"/>
        <c:axId val="29527339"/>
        <c:axId val="64419460"/>
      </c:bar3D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KWh/Jahr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273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14</xdr:row>
      <xdr:rowOff>66675</xdr:rowOff>
    </xdr:from>
    <xdr:to>
      <xdr:col>5</xdr:col>
      <xdr:colOff>2143125</xdr:colOff>
      <xdr:row>31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362200"/>
          <a:ext cx="20859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4</xdr:col>
      <xdr:colOff>2619375</xdr:colOff>
      <xdr:row>69</xdr:row>
      <xdr:rowOff>104775</xdr:rowOff>
    </xdr:to>
    <xdr:graphicFrame>
      <xdr:nvGraphicFramePr>
        <xdr:cNvPr id="2" name="Chart 2"/>
        <xdr:cNvGraphicFramePr/>
      </xdr:nvGraphicFramePr>
      <xdr:xfrm>
        <a:off x="1323975" y="8943975"/>
        <a:ext cx="4905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9.8515625" style="4" customWidth="1"/>
    <col min="2" max="2" width="9.8515625" style="4" customWidth="1"/>
    <col min="3" max="3" width="11.7109375" style="4" customWidth="1"/>
    <col min="4" max="4" width="12.7109375" style="4" customWidth="1"/>
    <col min="5" max="5" width="55.140625" style="4" customWidth="1"/>
    <col min="6" max="6" width="32.7109375" style="4" customWidth="1"/>
    <col min="7" max="7" width="15.57421875" style="4" customWidth="1"/>
    <col min="8" max="16384" width="11.421875" style="4" customWidth="1"/>
  </cols>
  <sheetData>
    <row r="1" spans="1:6" ht="12.75">
      <c r="A1" s="41" t="s">
        <v>0</v>
      </c>
      <c r="B1" s="42"/>
      <c r="C1" s="42"/>
      <c r="D1" s="42"/>
      <c r="E1" s="43"/>
      <c r="F1" s="3"/>
    </row>
    <row r="2" spans="1:6" ht="12.75">
      <c r="A2" s="5"/>
      <c r="B2" s="5"/>
      <c r="C2" s="5"/>
      <c r="D2" s="5"/>
      <c r="E2" s="5"/>
      <c r="F2" s="3"/>
    </row>
    <row r="3" spans="1:6" ht="12.75">
      <c r="A3" s="6" t="s">
        <v>49</v>
      </c>
      <c r="B3" s="6" t="s">
        <v>50</v>
      </c>
      <c r="C3" s="6" t="s">
        <v>61</v>
      </c>
      <c r="D3" s="5"/>
      <c r="E3" s="39" t="s">
        <v>53</v>
      </c>
      <c r="F3" s="35"/>
    </row>
    <row r="4" spans="1:6" ht="13.5" thickBot="1">
      <c r="A4" s="7"/>
      <c r="B4" s="7"/>
      <c r="C4" s="7"/>
      <c r="D4" s="7"/>
      <c r="E4" s="40"/>
      <c r="F4" s="36"/>
    </row>
    <row r="5" spans="1:6" ht="12.75">
      <c r="A5" s="8" t="s">
        <v>1</v>
      </c>
      <c r="B5" s="9"/>
      <c r="C5" s="9"/>
      <c r="D5" s="9"/>
      <c r="E5" s="10"/>
      <c r="F5" s="37"/>
    </row>
    <row r="6" spans="1:6" ht="12.75">
      <c r="A6" s="11"/>
      <c r="B6" s="6" t="s">
        <v>2</v>
      </c>
      <c r="C6" s="6" t="s">
        <v>2</v>
      </c>
      <c r="D6" s="6" t="s">
        <v>3</v>
      </c>
      <c r="E6" s="12" t="s">
        <v>4</v>
      </c>
      <c r="F6" s="37"/>
    </row>
    <row r="7" spans="1:6" ht="12.75">
      <c r="A7" s="11" t="s">
        <v>5</v>
      </c>
      <c r="B7" s="1">
        <v>25</v>
      </c>
      <c r="C7" s="13">
        <f>B7</f>
        <v>25</v>
      </c>
      <c r="D7" s="5" t="s">
        <v>6</v>
      </c>
      <c r="E7" s="14"/>
      <c r="F7" s="37"/>
    </row>
    <row r="8" spans="1:6" ht="12.75">
      <c r="A8" s="11" t="s">
        <v>7</v>
      </c>
      <c r="B8" s="1">
        <v>14</v>
      </c>
      <c r="C8" s="1">
        <v>1</v>
      </c>
      <c r="D8" s="5" t="s">
        <v>54</v>
      </c>
      <c r="E8" s="14" t="s">
        <v>63</v>
      </c>
      <c r="F8" s="37"/>
    </row>
    <row r="9" spans="1:6" ht="12.75">
      <c r="A9" s="5" t="s">
        <v>55</v>
      </c>
      <c r="B9" s="5">
        <f>365*B7*B8/1000</f>
        <v>127.75</v>
      </c>
      <c r="C9" s="5">
        <f>365*C7*C8/1000</f>
        <v>9.125</v>
      </c>
      <c r="D9" s="5" t="s">
        <v>26</v>
      </c>
      <c r="E9" s="14" t="s">
        <v>56</v>
      </c>
      <c r="F9" s="37"/>
    </row>
    <row r="10" spans="1:6" ht="12.75">
      <c r="A10" s="11" t="s">
        <v>8</v>
      </c>
      <c r="B10" s="1">
        <v>0.18</v>
      </c>
      <c r="C10" s="13">
        <f>B10</f>
        <v>0.18</v>
      </c>
      <c r="D10" s="5" t="s">
        <v>9</v>
      </c>
      <c r="E10" s="14"/>
      <c r="F10" s="37"/>
    </row>
    <row r="11" spans="1:6" ht="12.75">
      <c r="A11" s="11" t="s">
        <v>10</v>
      </c>
      <c r="B11" s="15">
        <f>B9*B10</f>
        <v>22.994999999999997</v>
      </c>
      <c r="C11" s="15">
        <f>C9*C10</f>
        <v>1.6424999999999998</v>
      </c>
      <c r="D11" s="5" t="s">
        <v>11</v>
      </c>
      <c r="E11" s="14"/>
      <c r="F11" s="37"/>
    </row>
    <row r="12" spans="1:6" ht="13.5" thickBot="1">
      <c r="A12" s="16"/>
      <c r="B12" s="17"/>
      <c r="C12" s="17"/>
      <c r="D12" s="17"/>
      <c r="E12" s="18"/>
      <c r="F12" s="37"/>
    </row>
    <row r="13" spans="1:6" ht="13.5" thickBot="1">
      <c r="A13" s="19"/>
      <c r="B13" s="19"/>
      <c r="C13" s="19"/>
      <c r="D13" s="19"/>
      <c r="E13" s="20"/>
      <c r="F13" s="36"/>
    </row>
    <row r="14" spans="1:6" ht="12.75">
      <c r="A14" s="8" t="s">
        <v>12</v>
      </c>
      <c r="B14" s="9"/>
      <c r="C14" s="9"/>
      <c r="D14" s="9"/>
      <c r="E14" s="10"/>
      <c r="F14" s="37"/>
    </row>
    <row r="15" spans="1:6" ht="12.75">
      <c r="A15" s="11"/>
      <c r="B15" s="5"/>
      <c r="C15" s="5"/>
      <c r="D15" s="5"/>
      <c r="E15" s="14"/>
      <c r="F15" s="37"/>
    </row>
    <row r="16" spans="1:6" ht="25.5">
      <c r="A16" s="11" t="s">
        <v>13</v>
      </c>
      <c r="B16" s="1">
        <v>18</v>
      </c>
      <c r="C16" s="13">
        <f>B16</f>
        <v>18</v>
      </c>
      <c r="D16" s="5" t="s">
        <v>14</v>
      </c>
      <c r="E16" s="21" t="s">
        <v>15</v>
      </c>
      <c r="F16" s="37"/>
    </row>
    <row r="17" spans="1:6" ht="12.75">
      <c r="A17" s="11" t="s">
        <v>51</v>
      </c>
      <c r="B17" s="1">
        <v>15</v>
      </c>
      <c r="C17" s="13">
        <f>B17</f>
        <v>15</v>
      </c>
      <c r="D17" s="5" t="s">
        <v>16</v>
      </c>
      <c r="E17" s="21" t="s">
        <v>17</v>
      </c>
      <c r="F17" s="37"/>
    </row>
    <row r="18" spans="1:6" ht="12.75">
      <c r="A18" s="11" t="s">
        <v>18</v>
      </c>
      <c r="B18" s="15">
        <f>(((B17/10)/2)*((B17/10)/2)*3.14*B16*100)/1000</f>
        <v>3.17925</v>
      </c>
      <c r="C18" s="15">
        <f>B18</f>
        <v>3.17925</v>
      </c>
      <c r="D18" s="5" t="s">
        <v>19</v>
      </c>
      <c r="E18" s="21" t="s">
        <v>20</v>
      </c>
      <c r="F18" s="37"/>
    </row>
    <row r="19" spans="1:6" ht="25.5">
      <c r="A19" s="11" t="s">
        <v>21</v>
      </c>
      <c r="B19" s="1">
        <v>80</v>
      </c>
      <c r="C19" s="13">
        <f>B19</f>
        <v>80</v>
      </c>
      <c r="D19" s="5" t="s">
        <v>22</v>
      </c>
      <c r="E19" s="21" t="s">
        <v>59</v>
      </c>
      <c r="F19" s="37"/>
    </row>
    <row r="20" spans="1:6" ht="38.25">
      <c r="A20" s="11" t="s">
        <v>23</v>
      </c>
      <c r="B20" s="1">
        <v>2.5</v>
      </c>
      <c r="C20" s="13">
        <f>B20</f>
        <v>2.5</v>
      </c>
      <c r="D20" s="5" t="s">
        <v>24</v>
      </c>
      <c r="E20" s="21" t="s">
        <v>60</v>
      </c>
      <c r="F20" s="37"/>
    </row>
    <row r="21" spans="1:6" ht="12.75">
      <c r="A21" s="11" t="s">
        <v>25</v>
      </c>
      <c r="B21" s="22">
        <f>B20*B18/860</f>
        <v>0.009242005813953489</v>
      </c>
      <c r="C21" s="22">
        <f>C20*C18/860</f>
        <v>0.009242005813953489</v>
      </c>
      <c r="D21" s="5" t="s">
        <v>26</v>
      </c>
      <c r="E21" s="21" t="s">
        <v>27</v>
      </c>
      <c r="F21" s="37"/>
    </row>
    <row r="22" spans="1:6" ht="12.75">
      <c r="A22" s="11" t="s">
        <v>28</v>
      </c>
      <c r="B22" s="22">
        <f>((3600/B19)*(B18*B20))/860</f>
        <v>0.41589026162790693</v>
      </c>
      <c r="C22" s="22">
        <f>((3600/C19)*(C18*C20))/860</f>
        <v>0.41589026162790693</v>
      </c>
      <c r="D22" s="5" t="s">
        <v>26</v>
      </c>
      <c r="E22" s="21" t="s">
        <v>29</v>
      </c>
      <c r="F22" s="37"/>
    </row>
    <row r="23" spans="1:6" ht="12.75">
      <c r="A23" s="11" t="s">
        <v>30</v>
      </c>
      <c r="B23" s="22">
        <f>B8*B22</f>
        <v>5.822463662790697</v>
      </c>
      <c r="C23" s="22">
        <f>C8*C22</f>
        <v>0.41589026162790693</v>
      </c>
      <c r="D23" s="5" t="s">
        <v>26</v>
      </c>
      <c r="E23" s="21" t="s">
        <v>31</v>
      </c>
      <c r="F23" s="37"/>
    </row>
    <row r="24" spans="1:6" ht="25.5">
      <c r="A24" s="11" t="s">
        <v>32</v>
      </c>
      <c r="B24" s="1">
        <v>210</v>
      </c>
      <c r="C24" s="13">
        <f>B24</f>
        <v>210</v>
      </c>
      <c r="D24" s="5" t="s">
        <v>33</v>
      </c>
      <c r="E24" s="21" t="s">
        <v>34</v>
      </c>
      <c r="F24" s="37"/>
    </row>
    <row r="25" spans="1:6" ht="12.75">
      <c r="A25" s="11" t="s">
        <v>35</v>
      </c>
      <c r="B25" s="23">
        <f>B24*B23</f>
        <v>1222.7173691860464</v>
      </c>
      <c r="C25" s="23">
        <f>C24*C23</f>
        <v>87.33695494186045</v>
      </c>
      <c r="D25" s="5" t="s">
        <v>26</v>
      </c>
      <c r="E25" s="21"/>
      <c r="F25" s="37"/>
    </row>
    <row r="26" spans="1:6" ht="25.5">
      <c r="A26" s="11" t="s">
        <v>10</v>
      </c>
      <c r="B26" s="15">
        <f>B25*B10</f>
        <v>220.08912645348835</v>
      </c>
      <c r="C26" s="15">
        <f>C25*C10</f>
        <v>15.720651889534881</v>
      </c>
      <c r="D26" s="5" t="s">
        <v>11</v>
      </c>
      <c r="E26" s="21" t="s">
        <v>36</v>
      </c>
      <c r="F26" s="37"/>
    </row>
    <row r="27" spans="1:6" ht="12.75">
      <c r="A27" s="11"/>
      <c r="B27" s="5"/>
      <c r="C27" s="22"/>
      <c r="D27" s="5"/>
      <c r="E27" s="21"/>
      <c r="F27" s="37"/>
    </row>
    <row r="28" spans="1:6" ht="12.75">
      <c r="A28" s="11" t="s">
        <v>37</v>
      </c>
      <c r="B28" s="15">
        <f>B25/10.2</f>
        <v>119.87425188098496</v>
      </c>
      <c r="C28" s="15">
        <f>C25/10.2</f>
        <v>8.562446562927496</v>
      </c>
      <c r="D28" s="5" t="s">
        <v>19</v>
      </c>
      <c r="E28" s="21" t="s">
        <v>38</v>
      </c>
      <c r="F28" s="37"/>
    </row>
    <row r="29" spans="1:6" ht="12.75">
      <c r="A29" s="11" t="s">
        <v>39</v>
      </c>
      <c r="B29" s="2">
        <v>0.8</v>
      </c>
      <c r="C29" s="24">
        <f>B29</f>
        <v>0.8</v>
      </c>
      <c r="D29" s="5" t="s">
        <v>52</v>
      </c>
      <c r="E29" s="21"/>
      <c r="F29" s="37"/>
    </row>
    <row r="30" spans="1:6" ht="25.5">
      <c r="A30" s="11" t="s">
        <v>10</v>
      </c>
      <c r="B30" s="15">
        <f>B28*B29</f>
        <v>95.89940150478797</v>
      </c>
      <c r="C30" s="15">
        <f>C28*C29</f>
        <v>6.849957250341998</v>
      </c>
      <c r="D30" s="5" t="s">
        <v>11</v>
      </c>
      <c r="E30" s="21" t="s">
        <v>40</v>
      </c>
      <c r="F30" s="37"/>
    </row>
    <row r="31" spans="1:6" ht="12.75">
      <c r="A31" s="11" t="s">
        <v>41</v>
      </c>
      <c r="B31" s="2">
        <v>7.4</v>
      </c>
      <c r="C31" s="24">
        <f>B31</f>
        <v>7.4</v>
      </c>
      <c r="D31" s="5" t="s">
        <v>42</v>
      </c>
      <c r="E31" s="21"/>
      <c r="F31" s="37"/>
    </row>
    <row r="32" spans="1:6" ht="26.25" thickBot="1">
      <c r="A32" s="16" t="s">
        <v>43</v>
      </c>
      <c r="B32" s="25">
        <f>B25*B31/100</f>
        <v>90.48108531976744</v>
      </c>
      <c r="C32" s="25">
        <f>C25*C31/100</f>
        <v>6.462934665697674</v>
      </c>
      <c r="D32" s="17" t="s">
        <v>11</v>
      </c>
      <c r="E32" s="26" t="s">
        <v>44</v>
      </c>
      <c r="F32" s="37"/>
    </row>
    <row r="33" spans="1:6" ht="12.75">
      <c r="A33" s="27"/>
      <c r="B33" s="27"/>
      <c r="C33" s="27"/>
      <c r="D33" s="27"/>
      <c r="E33" s="28"/>
      <c r="F33" s="36"/>
    </row>
    <row r="34" spans="1:6" ht="12.75">
      <c r="A34" s="5"/>
      <c r="B34" s="5"/>
      <c r="C34" s="5"/>
      <c r="D34" s="5"/>
      <c r="E34" s="29"/>
      <c r="F34" s="36"/>
    </row>
    <row r="35" spans="1:6" ht="12.75">
      <c r="A35" s="6" t="s">
        <v>45</v>
      </c>
      <c r="B35" s="5"/>
      <c r="C35" s="5"/>
      <c r="D35" s="5"/>
      <c r="E35" s="29"/>
      <c r="F35" s="36"/>
    </row>
    <row r="36" spans="1:6" ht="12.75">
      <c r="A36" s="5"/>
      <c r="B36" s="5"/>
      <c r="C36" s="5"/>
      <c r="D36" s="5"/>
      <c r="E36" s="29"/>
      <c r="F36" s="36"/>
    </row>
    <row r="37" spans="1:6" ht="12.75">
      <c r="A37" s="5" t="s">
        <v>46</v>
      </c>
      <c r="B37" s="30">
        <f>B11+B30</f>
        <v>118.89440150478796</v>
      </c>
      <c r="C37" s="31">
        <f>C11+C30</f>
        <v>8.492457250341998</v>
      </c>
      <c r="D37" s="5" t="s">
        <v>11</v>
      </c>
      <c r="E37" s="29"/>
      <c r="F37" s="36"/>
    </row>
    <row r="38" spans="1:6" ht="12.75">
      <c r="A38" s="5" t="s">
        <v>47</v>
      </c>
      <c r="B38" s="30">
        <f>B11+B32</f>
        <v>113.47608531976744</v>
      </c>
      <c r="C38" s="31">
        <f>C11+C32</f>
        <v>8.105434665697674</v>
      </c>
      <c r="D38" s="5" t="s">
        <v>11</v>
      </c>
      <c r="E38" s="29"/>
      <c r="F38" s="38"/>
    </row>
    <row r="39" spans="1:6" ht="12.75">
      <c r="A39" s="5" t="s">
        <v>48</v>
      </c>
      <c r="B39" s="30">
        <f>B26+B11</f>
        <v>243.08412645348835</v>
      </c>
      <c r="C39" s="31">
        <f>C26+C11</f>
        <v>17.36315188953488</v>
      </c>
      <c r="D39" s="5" t="s">
        <v>11</v>
      </c>
      <c r="E39" s="5"/>
      <c r="F39" s="3"/>
    </row>
    <row r="43" spans="2:3" ht="12.75">
      <c r="B43" s="4" t="s">
        <v>50</v>
      </c>
      <c r="C43" s="34" t="s">
        <v>62</v>
      </c>
    </row>
    <row r="44" spans="1:3" ht="12.75">
      <c r="A44" s="4" t="s">
        <v>57</v>
      </c>
      <c r="B44" s="32">
        <f>B9</f>
        <v>127.75</v>
      </c>
      <c r="C44" s="32">
        <f>C9</f>
        <v>9.125</v>
      </c>
    </row>
    <row r="45" spans="1:3" ht="12.75">
      <c r="A45" s="4" t="s">
        <v>58</v>
      </c>
      <c r="B45" s="32">
        <f>B25</f>
        <v>1222.7173691860464</v>
      </c>
      <c r="C45" s="32">
        <f>C25</f>
        <v>87.33695494186045</v>
      </c>
    </row>
    <row r="47" ht="12.75">
      <c r="B47" s="33"/>
    </row>
    <row r="48" ht="12.75">
      <c r="B48" s="33"/>
    </row>
    <row r="49" ht="12.75">
      <c r="B49" s="33"/>
    </row>
  </sheetData>
  <sheetProtection password="EB06" sheet="1" objects="1" scenarios="1"/>
  <mergeCells count="3">
    <mergeCell ref="F3:F38"/>
    <mergeCell ref="E3:E4"/>
    <mergeCell ref="A1:E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a_u_k</dc:creator>
  <cp:keywords/>
  <dc:description/>
  <cp:lastModifiedBy>jjung</cp:lastModifiedBy>
  <dcterms:created xsi:type="dcterms:W3CDTF">2008-06-05T21:33:41Z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